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febr-apr 2016" sheetId="1" r:id="rId1"/>
  </sheets>
  <calcPr calcId="125725"/>
</workbook>
</file>

<file path=xl/calcChain.xml><?xml version="1.0" encoding="utf-8"?>
<calcChain xmlns="http://schemas.openxmlformats.org/spreadsheetml/2006/main">
  <c r="R10" i="1"/>
  <c r="Q8"/>
  <c r="Q10"/>
  <c r="Q9"/>
  <c r="N10"/>
  <c r="J10"/>
  <c r="C32"/>
  <c r="AC26"/>
  <c r="AB26"/>
  <c r="AA26"/>
  <c r="Z26"/>
  <c r="AB24"/>
  <c r="AB25"/>
  <c r="Y24"/>
  <c r="Y25"/>
  <c r="Y26"/>
  <c r="X26"/>
  <c r="W26"/>
  <c r="V26"/>
  <c r="U24"/>
  <c r="U25"/>
  <c r="U26"/>
  <c r="T26"/>
  <c r="S26"/>
  <c r="O26"/>
  <c r="N26"/>
  <c r="M26"/>
  <c r="L26"/>
  <c r="K26"/>
  <c r="J26"/>
  <c r="I26"/>
  <c r="H26"/>
  <c r="G26"/>
  <c r="F26"/>
  <c r="E26"/>
  <c r="D26"/>
  <c r="C26"/>
  <c r="Q26"/>
  <c r="R26"/>
  <c r="R24"/>
  <c r="R25"/>
  <c r="Q24"/>
  <c r="Q25"/>
  <c r="N24"/>
  <c r="N25"/>
  <c r="J24"/>
  <c r="J25"/>
  <c r="F24"/>
  <c r="F25"/>
  <c r="AB23"/>
  <c r="AB22"/>
  <c r="Y23"/>
  <c r="U23"/>
  <c r="U22"/>
  <c r="R23"/>
  <c r="R22"/>
  <c r="Q23"/>
  <c r="N23"/>
  <c r="N22"/>
  <c r="F23"/>
  <c r="J23" s="1"/>
  <c r="J22"/>
  <c r="U9"/>
  <c r="R9"/>
  <c r="N9"/>
  <c r="J9"/>
  <c r="J8"/>
  <c r="P26"/>
  <c r="Y22"/>
  <c r="S22"/>
  <c r="Q22"/>
  <c r="F22"/>
  <c r="Y21"/>
  <c r="AB21" s="1"/>
  <c r="U21"/>
  <c r="Q21"/>
  <c r="N21"/>
  <c r="F21"/>
  <c r="J21" s="1"/>
  <c r="AC15"/>
  <c r="AB15"/>
  <c r="AA15"/>
  <c r="Z15"/>
  <c r="Y15"/>
  <c r="X15"/>
  <c r="W15"/>
  <c r="V15"/>
  <c r="T15"/>
  <c r="P15"/>
  <c r="O15"/>
  <c r="M15"/>
  <c r="L15"/>
  <c r="K15"/>
  <c r="I15"/>
  <c r="H15"/>
  <c r="G15"/>
  <c r="F15"/>
  <c r="E15"/>
  <c r="D15"/>
  <c r="C15"/>
  <c r="U14"/>
  <c r="Q14"/>
  <c r="N14"/>
  <c r="J14"/>
  <c r="U13"/>
  <c r="Q13"/>
  <c r="N13"/>
  <c r="J13"/>
  <c r="U8"/>
  <c r="N8"/>
  <c r="R8" s="1"/>
  <c r="S6"/>
  <c r="Q6"/>
  <c r="N6"/>
  <c r="J6"/>
  <c r="H32" l="1"/>
  <c r="M32"/>
  <c r="T32"/>
  <c r="R6"/>
  <c r="E32"/>
  <c r="D32"/>
  <c r="R13"/>
  <c r="Q15"/>
  <c r="R15"/>
  <c r="AC32"/>
  <c r="J15"/>
  <c r="R14"/>
  <c r="I32"/>
  <c r="O32"/>
  <c r="AA32"/>
  <c r="G32"/>
  <c r="L32"/>
  <c r="X32"/>
  <c r="R21"/>
  <c r="V32"/>
  <c r="N15"/>
  <c r="U6"/>
  <c r="U15" s="1"/>
  <c r="K32"/>
  <c r="P32"/>
  <c r="W32"/>
  <c r="Z32"/>
  <c r="AB32"/>
  <c r="F32"/>
  <c r="S15"/>
  <c r="S32" s="1"/>
  <c r="Y32"/>
  <c r="U32" l="1"/>
  <c r="N32"/>
  <c r="Q32"/>
  <c r="J32"/>
  <c r="R32"/>
</calcChain>
</file>

<file path=xl/sharedStrings.xml><?xml version="1.0" encoding="utf-8"?>
<sst xmlns="http://schemas.openxmlformats.org/spreadsheetml/2006/main" count="134" uniqueCount="57">
  <si>
    <t>Data alocarii</t>
  </si>
  <si>
    <t>FILA BUGET ALOCATA PE TRIMESTRUL I 2016</t>
  </si>
  <si>
    <t>FILA BUGET ALOCATA PE AN 2016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</si>
  <si>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</si>
  <si>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</si>
  <si>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</si>
  <si>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</si>
  <si>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</si>
  <si>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r>
      <t xml:space="preserve">Programul national de </t>
    </r>
    <r>
      <rPr>
        <b/>
        <sz val="8"/>
        <rFont val="Arial"/>
        <family val="2"/>
      </rPr>
      <t>BOLI ENDOCRINE</t>
    </r>
    <r>
      <rPr>
        <b/>
        <sz val="6"/>
        <rFont val="Arial"/>
        <family val="2"/>
      </rPr>
      <t>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</si>
  <si>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</si>
  <si>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</si>
  <si>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</si>
  <si>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</si>
  <si>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</si>
  <si>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</si>
  <si>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</si>
  <si>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</si>
  <si>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</si>
  <si>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</si>
  <si>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</si>
  <si>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</si>
  <si>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</si>
  <si>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</si>
  <si>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</si>
  <si>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~ osteoporoza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</si>
  <si>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</si>
  <si>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</si>
  <si>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</si>
  <si>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</si>
  <si>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</si>
  <si>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</si>
  <si>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</si>
  <si>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</si>
  <si>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</si>
  <si>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</si>
  <si>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</si>
  <si>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</si>
  <si>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</si>
  <si>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</si>
  <si>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</si>
  <si>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</si>
  <si>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30.12.2015</t>
  </si>
  <si>
    <t>30.12.2015 SPITALE</t>
  </si>
  <si>
    <t>18.02.2016</t>
  </si>
  <si>
    <t>TOTAL:</t>
  </si>
  <si>
    <t>Perioada</t>
  </si>
  <si>
    <t>~ cost volum-rezultat ~</t>
  </si>
  <si>
    <t xml:space="preserve">Ianuarie 2016 la 19.02.2016 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</si>
  <si>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</si>
  <si>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</si>
  <si>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art. 6 / 2015 la 11.03.2016</t>
  </si>
  <si>
    <t>17.03.2016</t>
  </si>
  <si>
    <t>Februarie 2016 la 21.03.2016</t>
  </si>
  <si>
    <t>Martie 2016 la 20.04.2016</t>
  </si>
  <si>
    <t>Aprilie 2016 la 19.05.2016</t>
  </si>
  <si>
    <t>31.03.2016</t>
  </si>
  <si>
    <t>CONSUM RAPORTAT PANA LA DATA DE 31.04.2016 PENTRU ANUL 2016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</si>
</sst>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6" fillId="0" borderId="0" applyFill="0" applyBorder="0" applyAlignment="0" applyProtection="0"/>
    <xf numFmtId="0" fontId="17" fillId="0" borderId="0"/>
  </cellStyleXfs>
  <cellXfs count="17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4" fontId="2" fillId="7" borderId="2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3" fillId="4" borderId="41" xfId="0" applyNumberFormat="1" applyFont="1" applyFill="1" applyBorder="1" applyAlignment="1">
      <alignment horizontal="right" vertical="center" wrapText="1"/>
    </xf>
    <xf numFmtId="4" fontId="12" fillId="7" borderId="35" xfId="0" applyNumberFormat="1" applyFont="1" applyFill="1" applyBorder="1" applyAlignment="1">
      <alignment horizontal="right" vertical="center" shrinkToFit="1"/>
    </xf>
    <xf numFmtId="4" fontId="12" fillId="7" borderId="36" xfId="0" applyNumberFormat="1" applyFont="1" applyFill="1" applyBorder="1" applyAlignment="1">
      <alignment horizontal="right" vertical="center" shrinkToFit="1"/>
    </xf>
    <xf numFmtId="4" fontId="12" fillId="7" borderId="37" xfId="0" applyNumberFormat="1" applyFont="1" applyFill="1" applyBorder="1" applyAlignment="1">
      <alignment horizontal="right" vertical="center" shrinkToFit="1"/>
    </xf>
    <xf numFmtId="4" fontId="12" fillId="7" borderId="38" xfId="0" applyNumberFormat="1" applyFont="1" applyFill="1" applyBorder="1" applyAlignment="1">
      <alignment horizontal="right" vertical="center" shrinkToFit="1"/>
    </xf>
    <xf numFmtId="4" fontId="12" fillId="7" borderId="43" xfId="0" applyNumberFormat="1" applyFont="1" applyFill="1" applyBorder="1" applyAlignment="1">
      <alignment vertical="center" shrinkToFit="1"/>
    </xf>
    <xf numFmtId="4" fontId="12" fillId="7" borderId="44" xfId="0" applyNumberFormat="1" applyFont="1" applyFill="1" applyBorder="1" applyAlignment="1">
      <alignment vertical="center" shrinkToFit="1"/>
    </xf>
    <xf numFmtId="4" fontId="12" fillId="7" borderId="35" xfId="0" applyNumberFormat="1" applyFont="1" applyFill="1" applyBorder="1" applyAlignment="1">
      <alignment vertical="center" shrinkToFit="1"/>
    </xf>
    <xf numFmtId="4" fontId="12" fillId="7" borderId="36" xfId="0" applyNumberFormat="1" applyFont="1" applyFill="1" applyBorder="1" applyAlignment="1">
      <alignment vertical="center" shrinkToFit="1"/>
    </xf>
    <xf numFmtId="4" fontId="12" fillId="7" borderId="41" xfId="0" applyNumberFormat="1" applyFont="1" applyFill="1" applyBorder="1" applyAlignment="1">
      <alignment horizontal="right" vertical="center" shrinkToFit="1"/>
    </xf>
    <xf numFmtId="4" fontId="12" fillId="7" borderId="42" xfId="0" applyNumberFormat="1" applyFont="1" applyFill="1" applyBorder="1" applyAlignment="1">
      <alignment horizontal="right" vertical="center" shrinkToFit="1"/>
    </xf>
    <xf numFmtId="4" fontId="12" fillId="7" borderId="18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50" xfId="0" applyNumberFormat="1" applyFont="1" applyFill="1" applyBorder="1" applyAlignment="1">
      <alignment horizontal="right" vertical="center" shrinkToFit="1"/>
    </xf>
    <xf numFmtId="4" fontId="2" fillId="7" borderId="32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vertical="center" shrinkToFit="1"/>
    </xf>
    <xf numFmtId="4" fontId="2" fillId="7" borderId="51" xfId="0" applyNumberFormat="1" applyFont="1" applyFill="1" applyBorder="1" applyAlignment="1">
      <alignment vertical="center" shrinkToFit="1"/>
    </xf>
    <xf numFmtId="4" fontId="2" fillId="7" borderId="52" xfId="0" applyNumberFormat="1" applyFont="1" applyFill="1" applyBorder="1" applyAlignment="1">
      <alignment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4" fontId="2" fillId="7" borderId="33" xfId="0" applyNumberFormat="1" applyFont="1" applyFill="1" applyBorder="1" applyAlignment="1">
      <alignment horizontal="right" vertical="center" shrinkToFit="1"/>
    </xf>
    <xf numFmtId="4" fontId="2" fillId="7" borderId="34" xfId="0" applyNumberFormat="1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1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7" borderId="53" xfId="0" applyNumberFormat="1" applyFont="1" applyFill="1" applyBorder="1" applyAlignment="1">
      <alignment horizontal="right" vertical="center" shrinkToFit="1"/>
    </xf>
    <xf numFmtId="4" fontId="2" fillId="7" borderId="51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4" borderId="55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" fontId="2" fillId="4" borderId="56" xfId="0" applyNumberFormat="1" applyFont="1" applyFill="1" applyBorder="1" applyAlignment="1">
      <alignment horizontal="right" vertical="center" shrinkToFit="1"/>
    </xf>
    <xf numFmtId="4" fontId="2" fillId="4" borderId="56" xfId="0" applyNumberFormat="1" applyFont="1" applyFill="1" applyBorder="1" applyAlignment="1">
      <alignment vertical="center" shrinkToFit="1"/>
    </xf>
    <xf numFmtId="4" fontId="2" fillId="4" borderId="55" xfId="0" applyNumberFormat="1" applyFont="1" applyFill="1" applyBorder="1" applyAlignment="1">
      <alignment vertical="center" shrinkToFit="1"/>
    </xf>
    <xf numFmtId="4" fontId="2" fillId="4" borderId="57" xfId="0" applyNumberFormat="1" applyFont="1" applyFill="1" applyBorder="1" applyAlignment="1">
      <alignment vertical="center" shrinkToFit="1"/>
    </xf>
    <xf numFmtId="4" fontId="2" fillId="4" borderId="58" xfId="0" applyNumberFormat="1" applyFont="1" applyFill="1" applyBorder="1" applyAlignment="1">
      <alignment vertical="center" shrinkToFit="1"/>
    </xf>
    <xf numFmtId="4" fontId="2" fillId="4" borderId="59" xfId="0" applyNumberFormat="1" applyFont="1" applyFill="1" applyBorder="1" applyAlignment="1">
      <alignment horizontal="right" vertical="center" shrinkToFit="1"/>
    </xf>
    <xf numFmtId="4" fontId="2" fillId="4" borderId="24" xfId="0" applyNumberFormat="1" applyFont="1" applyFill="1" applyBorder="1" applyAlignment="1">
      <alignment horizontal="right" vertical="center" shrinkToFit="1"/>
    </xf>
    <xf numFmtId="4" fontId="2" fillId="4" borderId="58" xfId="0" applyNumberFormat="1" applyFont="1" applyFill="1" applyBorder="1" applyAlignment="1">
      <alignment horizontal="right" vertical="center" shrinkToFit="1"/>
    </xf>
    <xf numFmtId="4" fontId="2" fillId="4" borderId="24" xfId="0" applyNumberFormat="1" applyFont="1" applyFill="1" applyBorder="1" applyAlignment="1">
      <alignment horizontal="right" vertical="center"/>
    </xf>
    <xf numFmtId="49" fontId="2" fillId="4" borderId="45" xfId="0" applyNumberFormat="1" applyFont="1" applyFill="1" applyBorder="1" applyAlignment="1">
      <alignment horizontal="center" vertical="center" wrapText="1"/>
    </xf>
    <xf numFmtId="4" fontId="2" fillId="7" borderId="60" xfId="0" applyNumberFormat="1" applyFont="1" applyFill="1" applyBorder="1" applyAlignment="1">
      <alignment horizontal="right" vertical="center" shrinkToFit="1"/>
    </xf>
    <xf numFmtId="4" fontId="2" fillId="7" borderId="61" xfId="0" applyNumberFormat="1" applyFont="1" applyFill="1" applyBorder="1" applyAlignment="1">
      <alignment horizontal="right" vertical="center" shrinkToFit="1"/>
    </xf>
    <xf numFmtId="4" fontId="2" fillId="7" borderId="62" xfId="0" applyNumberFormat="1" applyFont="1" applyFill="1" applyBorder="1" applyAlignment="1">
      <alignment horizontal="right" vertical="center" shrinkToFit="1"/>
    </xf>
    <xf numFmtId="4" fontId="2" fillId="7" borderId="61" xfId="0" applyNumberFormat="1" applyFont="1" applyFill="1" applyBorder="1" applyAlignment="1">
      <alignment vertical="center" shrinkToFit="1"/>
    </xf>
    <xf numFmtId="4" fontId="2" fillId="7" borderId="62" xfId="0" applyNumberFormat="1" applyFont="1" applyFill="1" applyBorder="1" applyAlignment="1">
      <alignment vertical="center" shrinkToFit="1"/>
    </xf>
    <xf numFmtId="4" fontId="2" fillId="7" borderId="63" xfId="0" applyNumberFormat="1" applyFont="1" applyFill="1" applyBorder="1" applyAlignment="1">
      <alignment horizontal="right" vertical="center" shrinkToFi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3"/>
  <sheetViews>
    <sheetView tabSelected="1" zoomScaleNormal="100" workbookViewId="0">
      <pane xSplit="2" topLeftCell="C1" activePane="topRight" state="frozen"/>
      <selection pane="topRight" activeCell="C18" sqref="C18:J18"/>
    </sheetView>
  </sheetViews>
  <sheetFormatPr defaultColWidth="1.28515625" defaultRowHeight="12" customHeight="1"/>
  <cols>
    <col min="1" max="1" width="1.28515625" style="38" customWidth="1"/>
    <col min="2" max="2" width="15.5703125" style="38" customWidth="1"/>
    <col min="3" max="5" width="10" style="38" customWidth="1"/>
    <col min="6" max="6" width="12.5703125" style="38" customWidth="1"/>
    <col min="7" max="7" width="12.7109375" style="38" customWidth="1"/>
    <col min="8" max="8" width="10.85546875" style="38" bestFit="1" customWidth="1"/>
    <col min="9" max="9" width="16.140625" style="38" customWidth="1"/>
    <col min="10" max="10" width="10.7109375" style="38" customWidth="1"/>
    <col min="11" max="11" width="14.7109375" style="38" customWidth="1"/>
    <col min="12" max="12" width="13.7109375" style="38" customWidth="1"/>
    <col min="13" max="13" width="9.42578125" style="38" customWidth="1"/>
    <col min="14" max="14" width="12" style="38" customWidth="1"/>
    <col min="15" max="16" width="12.140625" style="38" customWidth="1"/>
    <col min="17" max="17" width="11.7109375" style="38" customWidth="1"/>
    <col min="18" max="18" width="10.7109375" style="38" customWidth="1"/>
    <col min="19" max="20" width="11.28515625" style="38" customWidth="1"/>
    <col min="21" max="21" width="10.5703125" style="38" customWidth="1"/>
    <col min="22" max="22" width="13.85546875" style="38" customWidth="1"/>
    <col min="23" max="28" width="10.7109375" style="38" customWidth="1"/>
    <col min="29" max="29" width="12.7109375" style="38" customWidth="1"/>
    <col min="30" max="30" width="1.85546875" style="38" bestFit="1" customWidth="1"/>
    <col min="31" max="16384" width="1.28515625" style="38"/>
  </cols>
  <sheetData>
    <row r="1" spans="1:29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8.75" thickBot="1">
      <c r="A2" s="3"/>
      <c r="B2" s="146" t="s">
        <v>0</v>
      </c>
      <c r="C2" s="149" t="s">
        <v>1</v>
      </c>
      <c r="D2" s="150"/>
      <c r="E2" s="150"/>
      <c r="F2" s="150"/>
      <c r="G2" s="150"/>
      <c r="H2" s="150"/>
      <c r="I2" s="150"/>
      <c r="J2" s="151"/>
      <c r="K2" s="149" t="s">
        <v>2</v>
      </c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1"/>
    </row>
    <row r="3" spans="1:29" s="2" customFormat="1" ht="45" thickBot="1">
      <c r="A3" s="1"/>
      <c r="B3" s="147"/>
      <c r="C3" s="152" t="s">
        <v>3</v>
      </c>
      <c r="D3" s="153"/>
      <c r="E3" s="153"/>
      <c r="F3" s="153"/>
      <c r="G3" s="153"/>
      <c r="H3" s="153"/>
      <c r="I3" s="154"/>
      <c r="J3" s="155"/>
      <c r="K3" s="156" t="s">
        <v>4</v>
      </c>
      <c r="L3" s="157"/>
      <c r="M3" s="157"/>
      <c r="N3" s="157"/>
      <c r="O3" s="157"/>
      <c r="P3" s="157"/>
      <c r="Q3" s="157"/>
      <c r="R3" s="158"/>
      <c r="S3" s="159" t="s">
        <v>5</v>
      </c>
      <c r="T3" s="160"/>
      <c r="U3" s="161"/>
      <c r="V3" s="5" t="s">
        <v>6</v>
      </c>
      <c r="W3" s="162" t="s">
        <v>7</v>
      </c>
      <c r="X3" s="163"/>
      <c r="Y3" s="163"/>
      <c r="Z3" s="163"/>
      <c r="AA3" s="163"/>
      <c r="AB3" s="164"/>
      <c r="AC3" s="6" t="s">
        <v>8</v>
      </c>
    </row>
    <row r="4" spans="1:29" s="2" customFormat="1" ht="13.5" customHeight="1" thickBot="1">
      <c r="A4" s="1"/>
      <c r="B4" s="147"/>
      <c r="C4" s="136" t="s">
        <v>9</v>
      </c>
      <c r="D4" s="137"/>
      <c r="E4" s="137"/>
      <c r="F4" s="165"/>
      <c r="G4" s="166" t="s">
        <v>10</v>
      </c>
      <c r="H4" s="168" t="s">
        <v>11</v>
      </c>
      <c r="I4" s="140"/>
      <c r="J4" s="127" t="s">
        <v>12</v>
      </c>
      <c r="K4" s="136" t="s">
        <v>13</v>
      </c>
      <c r="L4" s="137"/>
      <c r="M4" s="137"/>
      <c r="N4" s="138"/>
      <c r="O4" s="139" t="s">
        <v>14</v>
      </c>
      <c r="P4" s="139"/>
      <c r="Q4" s="140"/>
      <c r="R4" s="141" t="s">
        <v>15</v>
      </c>
      <c r="S4" s="142" t="s">
        <v>16</v>
      </c>
      <c r="T4" s="144" t="s">
        <v>17</v>
      </c>
      <c r="U4" s="127" t="s">
        <v>18</v>
      </c>
      <c r="V4" s="129" t="s">
        <v>19</v>
      </c>
      <c r="W4" s="169" t="s">
        <v>20</v>
      </c>
      <c r="X4" s="131"/>
      <c r="Y4" s="131"/>
      <c r="Z4" s="132" t="s">
        <v>21</v>
      </c>
      <c r="AA4" s="125" t="s">
        <v>22</v>
      </c>
      <c r="AB4" s="171" t="s">
        <v>23</v>
      </c>
      <c r="AC4" s="125" t="s">
        <v>24</v>
      </c>
    </row>
    <row r="5" spans="1:29" s="2" customFormat="1" ht="58.5" thickBot="1">
      <c r="A5" s="1"/>
      <c r="B5" s="148"/>
      <c r="C5" s="7" t="s">
        <v>25</v>
      </c>
      <c r="D5" s="8" t="s">
        <v>26</v>
      </c>
      <c r="E5" s="9" t="s">
        <v>27</v>
      </c>
      <c r="F5" s="10" t="s">
        <v>28</v>
      </c>
      <c r="G5" s="167"/>
      <c r="H5" s="7" t="s">
        <v>29</v>
      </c>
      <c r="I5" s="11" t="s">
        <v>30</v>
      </c>
      <c r="J5" s="176"/>
      <c r="K5" s="12" t="s">
        <v>31</v>
      </c>
      <c r="L5" s="13" t="s">
        <v>32</v>
      </c>
      <c r="M5" s="13" t="s">
        <v>33</v>
      </c>
      <c r="N5" s="10" t="s">
        <v>34</v>
      </c>
      <c r="O5" s="14" t="s">
        <v>35</v>
      </c>
      <c r="P5" s="15" t="s">
        <v>36</v>
      </c>
      <c r="Q5" s="16" t="s">
        <v>37</v>
      </c>
      <c r="R5" s="176"/>
      <c r="S5" s="173"/>
      <c r="T5" s="174"/>
      <c r="U5" s="172"/>
      <c r="V5" s="130"/>
      <c r="W5" s="17" t="s">
        <v>38</v>
      </c>
      <c r="X5" s="17" t="s">
        <v>39</v>
      </c>
      <c r="Y5" s="18" t="s">
        <v>40</v>
      </c>
      <c r="Z5" s="133"/>
      <c r="AA5" s="126"/>
      <c r="AB5" s="135"/>
      <c r="AC5" s="126"/>
    </row>
    <row r="6" spans="1:29" ht="11.25">
      <c r="A6" s="19"/>
      <c r="B6" s="20" t="s">
        <v>41</v>
      </c>
      <c r="C6" s="21">
        <v>110371361.69999966</v>
      </c>
      <c r="D6" s="22">
        <v>56494198.600000001</v>
      </c>
      <c r="E6" s="22">
        <v>1975439.7</v>
      </c>
      <c r="F6" s="23">
        <v>168840999.99999964</v>
      </c>
      <c r="G6" s="24">
        <v>1784000.0000000049</v>
      </c>
      <c r="H6" s="25">
        <v>0</v>
      </c>
      <c r="I6" s="26">
        <v>0</v>
      </c>
      <c r="J6" s="27">
        <f>F6+G6+H6</f>
        <v>170624999.99999964</v>
      </c>
      <c r="K6" s="28">
        <v>33443121.89999995</v>
      </c>
      <c r="L6" s="29">
        <v>23936503.309999999</v>
      </c>
      <c r="M6" s="29">
        <v>52269954.789999999</v>
      </c>
      <c r="N6" s="30">
        <f>K6+L6+M6</f>
        <v>109649579.99999994</v>
      </c>
      <c r="O6" s="28">
        <v>12299809.999999952</v>
      </c>
      <c r="P6" s="29">
        <v>609570</v>
      </c>
      <c r="Q6" s="30">
        <f>O6+P6</f>
        <v>12909379.999999952</v>
      </c>
      <c r="R6" s="27">
        <f>N6+Q6</f>
        <v>122558959.9999999</v>
      </c>
      <c r="S6" s="21">
        <f>170000*1000</f>
        <v>170000000</v>
      </c>
      <c r="T6" s="23">
        <v>4504890</v>
      </c>
      <c r="U6" s="31">
        <f>SUM(S6:T6)</f>
        <v>174504890</v>
      </c>
      <c r="V6" s="32">
        <v>8701190</v>
      </c>
      <c r="W6" s="33">
        <v>276800</v>
      </c>
      <c r="X6" s="34">
        <v>1039599.9999999999</v>
      </c>
      <c r="Y6" s="34">
        <v>1316400</v>
      </c>
      <c r="Z6" s="35">
        <v>266569.99999999953</v>
      </c>
      <c r="AA6" s="36">
        <v>39249.999999999964</v>
      </c>
      <c r="AB6" s="37">
        <v>1622219.9999999995</v>
      </c>
      <c r="AC6" s="36">
        <v>1400000.000000003</v>
      </c>
    </row>
    <row r="7" spans="1:29" s="52" customFormat="1" ht="11.25" hidden="1" customHeight="1">
      <c r="A7" s="39"/>
      <c r="B7" s="40" t="s">
        <v>42</v>
      </c>
      <c r="C7" s="41"/>
      <c r="D7" s="42"/>
      <c r="E7" s="42"/>
      <c r="F7" s="43"/>
      <c r="G7" s="44"/>
      <c r="H7" s="45"/>
      <c r="I7" s="46"/>
      <c r="J7" s="27"/>
      <c r="K7" s="47"/>
      <c r="L7" s="48">
        <v>425000</v>
      </c>
      <c r="M7" s="48"/>
      <c r="N7" s="30"/>
      <c r="O7" s="47"/>
      <c r="P7" s="48"/>
      <c r="Q7" s="30"/>
      <c r="R7" s="27"/>
      <c r="S7" s="41"/>
      <c r="T7" s="43"/>
      <c r="U7" s="49"/>
      <c r="V7" s="50"/>
      <c r="W7" s="41"/>
      <c r="X7" s="42">
        <v>0</v>
      </c>
      <c r="Y7" s="42"/>
      <c r="Z7" s="44"/>
      <c r="AA7" s="49"/>
      <c r="AB7" s="51"/>
      <c r="AC7" s="49"/>
    </row>
    <row r="8" spans="1:29" s="52" customFormat="1" ht="11.25">
      <c r="A8" s="39"/>
      <c r="B8" s="53" t="s">
        <v>43</v>
      </c>
      <c r="C8" s="54">
        <v>0</v>
      </c>
      <c r="D8" s="55">
        <v>0</v>
      </c>
      <c r="E8" s="55">
        <v>0</v>
      </c>
      <c r="F8" s="56">
        <v>0</v>
      </c>
      <c r="G8" s="57">
        <v>0</v>
      </c>
      <c r="H8" s="58">
        <v>106772260</v>
      </c>
      <c r="I8" s="59">
        <v>0</v>
      </c>
      <c r="J8" s="27">
        <f>F8+G8+H8</f>
        <v>106772260</v>
      </c>
      <c r="K8" s="58">
        <v>0</v>
      </c>
      <c r="L8" s="60">
        <v>0</v>
      </c>
      <c r="M8" s="60">
        <v>0</v>
      </c>
      <c r="N8" s="30">
        <f>K8+L8+M8</f>
        <v>0</v>
      </c>
      <c r="O8" s="58">
        <v>0</v>
      </c>
      <c r="P8" s="60">
        <v>0</v>
      </c>
      <c r="Q8" s="30">
        <f>O8+P8</f>
        <v>0</v>
      </c>
      <c r="R8" s="27">
        <f>N8+Q8</f>
        <v>0</v>
      </c>
      <c r="S8" s="54">
        <v>0</v>
      </c>
      <c r="T8" s="56">
        <v>2401970</v>
      </c>
      <c r="U8" s="32">
        <f>SUM(S8:T8)</f>
        <v>2401970</v>
      </c>
      <c r="V8" s="32">
        <v>0</v>
      </c>
      <c r="W8" s="54">
        <v>0</v>
      </c>
      <c r="X8" s="55">
        <v>0</v>
      </c>
      <c r="Y8" s="55">
        <v>0</v>
      </c>
      <c r="Z8" s="57">
        <v>0</v>
      </c>
      <c r="AA8" s="32">
        <v>0</v>
      </c>
      <c r="AB8" s="61">
        <v>0</v>
      </c>
      <c r="AC8" s="32">
        <v>0</v>
      </c>
    </row>
    <row r="9" spans="1:29" s="52" customFormat="1" ht="11.25">
      <c r="A9" s="39"/>
      <c r="B9" s="53" t="s">
        <v>51</v>
      </c>
      <c r="C9" s="54">
        <v>0</v>
      </c>
      <c r="D9" s="55">
        <v>0</v>
      </c>
      <c r="E9" s="55">
        <v>0</v>
      </c>
      <c r="F9" s="56">
        <v>0</v>
      </c>
      <c r="G9" s="57">
        <v>0</v>
      </c>
      <c r="H9" s="58">
        <v>172890640</v>
      </c>
      <c r="I9" s="59">
        <v>0</v>
      </c>
      <c r="J9" s="27">
        <f>F9+G9+H9</f>
        <v>172890640</v>
      </c>
      <c r="K9" s="58">
        <v>0</v>
      </c>
      <c r="L9" s="60">
        <v>0</v>
      </c>
      <c r="M9" s="60">
        <v>0</v>
      </c>
      <c r="N9" s="30">
        <f>K9+L9+M9</f>
        <v>0</v>
      </c>
      <c r="O9" s="58">
        <v>0</v>
      </c>
      <c r="P9" s="60">
        <v>0</v>
      </c>
      <c r="Q9" s="30">
        <f>O9+P9</f>
        <v>0</v>
      </c>
      <c r="R9" s="27">
        <f>N9+Q9</f>
        <v>0</v>
      </c>
      <c r="S9" s="54">
        <v>0</v>
      </c>
      <c r="T9" s="56">
        <v>10559460</v>
      </c>
      <c r="U9" s="31">
        <f>SUM(S9:T9)</f>
        <v>10559460</v>
      </c>
      <c r="V9" s="32">
        <v>0</v>
      </c>
      <c r="W9" s="54">
        <v>0</v>
      </c>
      <c r="X9" s="55">
        <v>0</v>
      </c>
      <c r="Y9" s="55">
        <v>0</v>
      </c>
      <c r="Z9" s="57">
        <v>0</v>
      </c>
      <c r="AA9" s="32">
        <v>0</v>
      </c>
      <c r="AB9" s="61">
        <v>0</v>
      </c>
      <c r="AC9" s="32">
        <v>0</v>
      </c>
    </row>
    <row r="10" spans="1:29" s="52" customFormat="1" ht="11.25">
      <c r="A10" s="39"/>
      <c r="B10" s="53" t="s">
        <v>55</v>
      </c>
      <c r="C10" s="54"/>
      <c r="D10" s="55"/>
      <c r="E10" s="55"/>
      <c r="F10" s="56">
        <v>295037000</v>
      </c>
      <c r="G10" s="57">
        <v>3069000</v>
      </c>
      <c r="H10" s="58">
        <v>0</v>
      </c>
      <c r="I10" s="59">
        <v>0</v>
      </c>
      <c r="J10" s="27">
        <f>F10+G10+H10</f>
        <v>298106000</v>
      </c>
      <c r="K10" s="58">
        <v>0</v>
      </c>
      <c r="L10" s="60">
        <v>0</v>
      </c>
      <c r="M10" s="60">
        <v>0</v>
      </c>
      <c r="N10" s="30">
        <f>K10+L10+M10</f>
        <v>0</v>
      </c>
      <c r="O10" s="58">
        <v>0</v>
      </c>
      <c r="P10" s="60">
        <v>0</v>
      </c>
      <c r="Q10" s="30">
        <f>SUM(O10:P10)</f>
        <v>0</v>
      </c>
      <c r="R10" s="27">
        <f>N10+Q10</f>
        <v>0</v>
      </c>
      <c r="S10" s="54"/>
      <c r="T10" s="56"/>
      <c r="U10" s="32"/>
      <c r="V10" s="32"/>
      <c r="W10" s="54"/>
      <c r="X10" s="55"/>
      <c r="Y10" s="55"/>
      <c r="Z10" s="57"/>
      <c r="AA10" s="32"/>
      <c r="AB10" s="61"/>
      <c r="AC10" s="32"/>
    </row>
    <row r="11" spans="1:29" s="52" customFormat="1" ht="11.25">
      <c r="A11" s="39"/>
      <c r="B11" s="53"/>
      <c r="C11" s="54"/>
      <c r="D11" s="55"/>
      <c r="E11" s="55"/>
      <c r="F11" s="56"/>
      <c r="G11" s="57"/>
      <c r="H11" s="58"/>
      <c r="I11" s="59"/>
      <c r="J11" s="27"/>
      <c r="K11" s="58"/>
      <c r="L11" s="60"/>
      <c r="M11" s="60"/>
      <c r="N11" s="30"/>
      <c r="O11" s="58"/>
      <c r="P11" s="60"/>
      <c r="Q11" s="30"/>
      <c r="R11" s="27"/>
      <c r="S11" s="54"/>
      <c r="T11" s="56"/>
      <c r="U11" s="32"/>
      <c r="V11" s="32"/>
      <c r="W11" s="54"/>
      <c r="X11" s="55"/>
      <c r="Y11" s="55"/>
      <c r="Z11" s="57"/>
      <c r="AA11" s="32"/>
      <c r="AB11" s="61"/>
      <c r="AC11" s="32"/>
    </row>
    <row r="12" spans="1:29" s="52" customFormat="1" ht="11.25">
      <c r="A12" s="39"/>
      <c r="B12" s="53"/>
      <c r="C12" s="54"/>
      <c r="D12" s="55"/>
      <c r="E12" s="55"/>
      <c r="F12" s="56"/>
      <c r="G12" s="57"/>
      <c r="H12" s="58"/>
      <c r="I12" s="59"/>
      <c r="J12" s="27"/>
      <c r="K12" s="58"/>
      <c r="L12" s="60"/>
      <c r="M12" s="60"/>
      <c r="N12" s="30"/>
      <c r="O12" s="58"/>
      <c r="P12" s="60"/>
      <c r="Q12" s="30"/>
      <c r="R12" s="27"/>
      <c r="S12" s="54"/>
      <c r="T12" s="56"/>
      <c r="U12" s="32"/>
      <c r="V12" s="32"/>
      <c r="W12" s="54"/>
      <c r="X12" s="55"/>
      <c r="Y12" s="55"/>
      <c r="Z12" s="57"/>
      <c r="AA12" s="32"/>
      <c r="AB12" s="61"/>
      <c r="AC12" s="32"/>
    </row>
    <row r="13" spans="1:29" s="52" customFormat="1" ht="11.25">
      <c r="A13" s="39"/>
      <c r="B13" s="53"/>
      <c r="C13" s="54">
        <v>0</v>
      </c>
      <c r="D13" s="55">
        <v>0</v>
      </c>
      <c r="E13" s="55">
        <v>0</v>
      </c>
      <c r="F13" s="56">
        <v>0</v>
      </c>
      <c r="G13" s="57">
        <v>0</v>
      </c>
      <c r="H13" s="58">
        <v>0</v>
      </c>
      <c r="I13" s="59">
        <v>0</v>
      </c>
      <c r="J13" s="27">
        <f>F13+G13+H13</f>
        <v>0</v>
      </c>
      <c r="K13" s="58">
        <v>0</v>
      </c>
      <c r="L13" s="60">
        <v>0</v>
      </c>
      <c r="M13" s="60">
        <v>0</v>
      </c>
      <c r="N13" s="30">
        <f>K13+L13+M13</f>
        <v>0</v>
      </c>
      <c r="O13" s="58">
        <v>0</v>
      </c>
      <c r="P13" s="60">
        <v>0</v>
      </c>
      <c r="Q13" s="30">
        <f>O13+P13</f>
        <v>0</v>
      </c>
      <c r="R13" s="27">
        <f>N13+Q13</f>
        <v>0</v>
      </c>
      <c r="S13" s="54">
        <v>0</v>
      </c>
      <c r="T13" s="56">
        <v>0</v>
      </c>
      <c r="U13" s="32">
        <f>SUM(S13:T13)</f>
        <v>0</v>
      </c>
      <c r="V13" s="32">
        <v>0</v>
      </c>
      <c r="W13" s="54">
        <v>0</v>
      </c>
      <c r="X13" s="55">
        <v>0</v>
      </c>
      <c r="Y13" s="55">
        <v>0</v>
      </c>
      <c r="Z13" s="57">
        <v>0</v>
      </c>
      <c r="AA13" s="32">
        <v>0</v>
      </c>
      <c r="AB13" s="61">
        <v>0</v>
      </c>
      <c r="AC13" s="32">
        <v>0</v>
      </c>
    </row>
    <row r="14" spans="1:29" s="52" customFormat="1" thickBot="1">
      <c r="A14" s="39"/>
      <c r="B14" s="53"/>
      <c r="C14" s="62">
        <v>0</v>
      </c>
      <c r="D14" s="63">
        <v>0</v>
      </c>
      <c r="E14" s="63">
        <v>0</v>
      </c>
      <c r="F14" s="64">
        <v>0</v>
      </c>
      <c r="G14" s="65">
        <v>0</v>
      </c>
      <c r="H14" s="66">
        <v>0</v>
      </c>
      <c r="I14" s="67">
        <v>0</v>
      </c>
      <c r="J14" s="68">
        <f>F14+G14+H14</f>
        <v>0</v>
      </c>
      <c r="K14" s="66">
        <v>0</v>
      </c>
      <c r="L14" s="69">
        <v>0</v>
      </c>
      <c r="M14" s="69">
        <v>0</v>
      </c>
      <c r="N14" s="30">
        <f>K14+L14+M14</f>
        <v>0</v>
      </c>
      <c r="O14" s="66">
        <v>0</v>
      </c>
      <c r="P14" s="69">
        <v>0</v>
      </c>
      <c r="Q14" s="30">
        <f>O14+P14</f>
        <v>0</v>
      </c>
      <c r="R14" s="27">
        <f>N14+Q14</f>
        <v>0</v>
      </c>
      <c r="S14" s="62">
        <v>0</v>
      </c>
      <c r="T14" s="64">
        <v>0</v>
      </c>
      <c r="U14" s="70">
        <f>SUM(S14:T14)</f>
        <v>0</v>
      </c>
      <c r="V14" s="32">
        <v>0</v>
      </c>
      <c r="W14" s="62">
        <v>0</v>
      </c>
      <c r="X14" s="63">
        <v>0</v>
      </c>
      <c r="Y14" s="63">
        <v>0</v>
      </c>
      <c r="Z14" s="65">
        <v>0</v>
      </c>
      <c r="AA14" s="70">
        <v>0</v>
      </c>
      <c r="AB14" s="71">
        <v>0</v>
      </c>
      <c r="AC14" s="32">
        <v>0</v>
      </c>
    </row>
    <row r="15" spans="1:29" ht="13.5" customHeight="1" thickBot="1">
      <c r="A15" s="19"/>
      <c r="B15" s="72" t="s">
        <v>44</v>
      </c>
      <c r="C15" s="73">
        <f>C6+C8</f>
        <v>110371361.69999966</v>
      </c>
      <c r="D15" s="74">
        <f t="shared" ref="D15:J15" si="0">D6+D8</f>
        <v>56494198.600000001</v>
      </c>
      <c r="E15" s="74">
        <f t="shared" si="0"/>
        <v>1975439.7</v>
      </c>
      <c r="F15" s="74">
        <f t="shared" si="0"/>
        <v>168840999.99999964</v>
      </c>
      <c r="G15" s="74">
        <f t="shared" si="0"/>
        <v>1784000.0000000049</v>
      </c>
      <c r="H15" s="74">
        <f t="shared" si="0"/>
        <v>106772260</v>
      </c>
      <c r="I15" s="74">
        <f t="shared" si="0"/>
        <v>0</v>
      </c>
      <c r="J15" s="75">
        <f t="shared" si="0"/>
        <v>277397259.99999964</v>
      </c>
      <c r="K15" s="76">
        <f>K6+K8</f>
        <v>33443121.89999995</v>
      </c>
      <c r="L15" s="77">
        <f t="shared" ref="L15:R15" si="1">L6+L8</f>
        <v>23936503.309999999</v>
      </c>
      <c r="M15" s="77">
        <f t="shared" si="1"/>
        <v>52269954.789999999</v>
      </c>
      <c r="N15" s="77">
        <f t="shared" si="1"/>
        <v>109649579.99999994</v>
      </c>
      <c r="O15" s="77">
        <f t="shared" si="1"/>
        <v>12299809.999999952</v>
      </c>
      <c r="P15" s="77">
        <f t="shared" si="1"/>
        <v>609570</v>
      </c>
      <c r="Q15" s="77">
        <f t="shared" si="1"/>
        <v>12909379.999999952</v>
      </c>
      <c r="R15" s="78">
        <f t="shared" si="1"/>
        <v>122558959.9999999</v>
      </c>
      <c r="S15" s="73">
        <f>S6+S8</f>
        <v>170000000</v>
      </c>
      <c r="T15" s="74">
        <f>T6+T8</f>
        <v>6906860</v>
      </c>
      <c r="U15" s="75">
        <f>U6+U8</f>
        <v>176906860</v>
      </c>
      <c r="V15" s="79">
        <f>V6+V8</f>
        <v>8701190</v>
      </c>
      <c r="W15" s="73">
        <f t="shared" ref="W15:AB15" si="2">W6+W8</f>
        <v>276800</v>
      </c>
      <c r="X15" s="74">
        <f t="shared" si="2"/>
        <v>1039599.9999999999</v>
      </c>
      <c r="Y15" s="74">
        <f t="shared" si="2"/>
        <v>1316400</v>
      </c>
      <c r="Z15" s="80">
        <f t="shared" si="2"/>
        <v>266569.99999999953</v>
      </c>
      <c r="AA15" s="79">
        <f t="shared" si="2"/>
        <v>39249.999999999964</v>
      </c>
      <c r="AB15" s="81">
        <f t="shared" si="2"/>
        <v>1622219.9999999995</v>
      </c>
      <c r="AC15" s="79">
        <f>AC6+AC8</f>
        <v>1400000.000000003</v>
      </c>
    </row>
    <row r="16" spans="1:29" s="82" customFormat="1" thickBot="1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spans="1:29" s="4" customFormat="1" ht="18.75" thickBot="1">
      <c r="A17" s="3"/>
      <c r="B17" s="146" t="s">
        <v>45</v>
      </c>
      <c r="C17" s="149" t="s">
        <v>56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</row>
    <row r="18" spans="1:29" s="2" customFormat="1" ht="45" thickBot="1">
      <c r="A18" s="1"/>
      <c r="B18" s="147"/>
      <c r="C18" s="152" t="s">
        <v>3</v>
      </c>
      <c r="D18" s="153"/>
      <c r="E18" s="153"/>
      <c r="F18" s="153"/>
      <c r="G18" s="153"/>
      <c r="H18" s="153"/>
      <c r="I18" s="154"/>
      <c r="J18" s="155"/>
      <c r="K18" s="156" t="s">
        <v>4</v>
      </c>
      <c r="L18" s="157"/>
      <c r="M18" s="157"/>
      <c r="N18" s="157"/>
      <c r="O18" s="157"/>
      <c r="P18" s="157"/>
      <c r="Q18" s="157"/>
      <c r="R18" s="158"/>
      <c r="S18" s="159" t="s">
        <v>5</v>
      </c>
      <c r="T18" s="160"/>
      <c r="U18" s="161"/>
      <c r="V18" s="5" t="s">
        <v>6</v>
      </c>
      <c r="W18" s="162" t="s">
        <v>7</v>
      </c>
      <c r="X18" s="163"/>
      <c r="Y18" s="163"/>
      <c r="Z18" s="163"/>
      <c r="AA18" s="163"/>
      <c r="AB18" s="164"/>
      <c r="AC18" s="6" t="s">
        <v>8</v>
      </c>
    </row>
    <row r="19" spans="1:29" s="2" customFormat="1" ht="13.5" customHeight="1" thickBot="1">
      <c r="A19" s="1"/>
      <c r="B19" s="147"/>
      <c r="C19" s="136" t="s">
        <v>9</v>
      </c>
      <c r="D19" s="137"/>
      <c r="E19" s="137"/>
      <c r="F19" s="165"/>
      <c r="G19" s="166" t="s">
        <v>10</v>
      </c>
      <c r="H19" s="168" t="s">
        <v>46</v>
      </c>
      <c r="I19" s="139"/>
      <c r="J19" s="127" t="s">
        <v>12</v>
      </c>
      <c r="K19" s="136" t="s">
        <v>13</v>
      </c>
      <c r="L19" s="137"/>
      <c r="M19" s="137"/>
      <c r="N19" s="138"/>
      <c r="O19" s="139" t="s">
        <v>14</v>
      </c>
      <c r="P19" s="139"/>
      <c r="Q19" s="140"/>
      <c r="R19" s="141" t="s">
        <v>15</v>
      </c>
      <c r="S19" s="142" t="s">
        <v>16</v>
      </c>
      <c r="T19" s="144" t="s">
        <v>17</v>
      </c>
      <c r="U19" s="127" t="s">
        <v>18</v>
      </c>
      <c r="V19" s="129" t="s">
        <v>19</v>
      </c>
      <c r="W19" s="169" t="s">
        <v>20</v>
      </c>
      <c r="X19" s="131"/>
      <c r="Y19" s="170"/>
      <c r="Z19" s="132" t="s">
        <v>21</v>
      </c>
      <c r="AA19" s="125" t="s">
        <v>22</v>
      </c>
      <c r="AB19" s="171" t="s">
        <v>23</v>
      </c>
      <c r="AC19" s="125" t="s">
        <v>24</v>
      </c>
    </row>
    <row r="20" spans="1:29" s="2" customFormat="1" ht="58.5" thickBot="1">
      <c r="A20" s="1"/>
      <c r="B20" s="148"/>
      <c r="C20" s="7" t="s">
        <v>25</v>
      </c>
      <c r="D20" s="8" t="s">
        <v>26</v>
      </c>
      <c r="E20" s="102" t="s">
        <v>27</v>
      </c>
      <c r="F20" s="103" t="s">
        <v>28</v>
      </c>
      <c r="G20" s="175"/>
      <c r="H20" s="7" t="s">
        <v>29</v>
      </c>
      <c r="I20" s="11" t="s">
        <v>30</v>
      </c>
      <c r="J20" s="172"/>
      <c r="K20" s="12" t="s">
        <v>31</v>
      </c>
      <c r="L20" s="13" t="s">
        <v>32</v>
      </c>
      <c r="M20" s="13" t="s">
        <v>33</v>
      </c>
      <c r="N20" s="87" t="s">
        <v>34</v>
      </c>
      <c r="O20" s="14" t="s">
        <v>35</v>
      </c>
      <c r="P20" s="15" t="s">
        <v>36</v>
      </c>
      <c r="Q20" s="106" t="s">
        <v>37</v>
      </c>
      <c r="R20" s="135"/>
      <c r="S20" s="173"/>
      <c r="T20" s="174"/>
      <c r="U20" s="128"/>
      <c r="V20" s="130"/>
      <c r="W20" s="17" t="s">
        <v>39</v>
      </c>
      <c r="X20" s="17" t="s">
        <v>38</v>
      </c>
      <c r="Y20" s="88" t="s">
        <v>40</v>
      </c>
      <c r="Z20" s="133"/>
      <c r="AA20" s="126"/>
      <c r="AB20" s="135"/>
      <c r="AC20" s="126"/>
    </row>
    <row r="21" spans="1:29" ht="11.25">
      <c r="A21" s="19"/>
      <c r="B21" s="89" t="s">
        <v>50</v>
      </c>
      <c r="C21" s="21">
        <v>0</v>
      </c>
      <c r="D21" s="22">
        <v>0</v>
      </c>
      <c r="E21" s="55">
        <v>0</v>
      </c>
      <c r="F21" s="55">
        <f>C21+D21+E21</f>
        <v>0</v>
      </c>
      <c r="G21" s="55">
        <v>0</v>
      </c>
      <c r="H21" s="119">
        <v>0</v>
      </c>
      <c r="I21" s="90">
        <v>0</v>
      </c>
      <c r="J21" s="27">
        <f>F21+G21+H21</f>
        <v>0</v>
      </c>
      <c r="K21" s="28">
        <v>0</v>
      </c>
      <c r="L21" s="29">
        <v>0</v>
      </c>
      <c r="M21" s="29">
        <v>0</v>
      </c>
      <c r="N21" s="30">
        <f t="shared" ref="N21" si="3">SUM(K21:M21)</f>
        <v>0</v>
      </c>
      <c r="O21" s="28">
        <v>0</v>
      </c>
      <c r="P21" s="29">
        <v>0</v>
      </c>
      <c r="Q21" s="60">
        <f t="shared" ref="Q21:Q25" si="4">SUM(O21:P21)</f>
        <v>0</v>
      </c>
      <c r="R21" s="60">
        <f>N21+Q21</f>
        <v>0</v>
      </c>
      <c r="S21" s="119">
        <v>0</v>
      </c>
      <c r="T21" s="23">
        <v>0</v>
      </c>
      <c r="U21" s="55">
        <f t="shared" ref="U21:U25" si="5">SUM(S21:T21)</f>
        <v>0</v>
      </c>
      <c r="V21" s="124">
        <v>0</v>
      </c>
      <c r="W21" s="33">
        <v>0</v>
      </c>
      <c r="X21" s="34">
        <v>0</v>
      </c>
      <c r="Y21" s="91">
        <f t="shared" ref="Y21:Y25" si="6">SUM(W21:X21)</f>
        <v>0</v>
      </c>
      <c r="Z21" s="92">
        <v>0</v>
      </c>
      <c r="AA21" s="36">
        <v>10890.359999999997</v>
      </c>
      <c r="AB21" s="37">
        <f>Y21+Z21+AA21</f>
        <v>10890.359999999997</v>
      </c>
      <c r="AC21" s="36">
        <v>0</v>
      </c>
    </row>
    <row r="22" spans="1:29" s="52" customFormat="1" ht="23.25" thickBot="1">
      <c r="A22" s="39"/>
      <c r="B22" s="108" t="s">
        <v>47</v>
      </c>
      <c r="C22" s="62">
        <v>31192753.880000006</v>
      </c>
      <c r="D22" s="63">
        <v>16676471.140000001</v>
      </c>
      <c r="E22" s="55">
        <v>522318.59999999986</v>
      </c>
      <c r="F22" s="55">
        <f t="shared" ref="F22:F24" si="7">C22+D22+E22</f>
        <v>48391543.620000012</v>
      </c>
      <c r="G22" s="55">
        <v>416519.15000000026</v>
      </c>
      <c r="H22" s="120">
        <v>0</v>
      </c>
      <c r="I22" s="55">
        <v>24892235.719999995</v>
      </c>
      <c r="J22" s="60">
        <f>F22+G22+H22</f>
        <v>48808062.770000011</v>
      </c>
      <c r="K22" s="122">
        <v>3020787.32</v>
      </c>
      <c r="L22" s="69">
        <v>2103321.2599999998</v>
      </c>
      <c r="M22" s="60">
        <v>5013877.6199999982</v>
      </c>
      <c r="N22" s="60">
        <f>SUM(K22:M22)</f>
        <v>10137986.199999999</v>
      </c>
      <c r="O22" s="122">
        <v>1088869.52</v>
      </c>
      <c r="P22" s="69">
        <v>55687.14</v>
      </c>
      <c r="Q22" s="60">
        <f t="shared" si="4"/>
        <v>1144556.6599999999</v>
      </c>
      <c r="R22" s="60">
        <f>N22+Q22</f>
        <v>11282542.859999999</v>
      </c>
      <c r="S22" s="120">
        <f>13907369.47+149921.73</f>
        <v>14057291.200000001</v>
      </c>
      <c r="T22" s="64">
        <v>590272.46</v>
      </c>
      <c r="U22" s="55">
        <f>SUM(S22:T22)</f>
        <v>14647563.66</v>
      </c>
      <c r="V22" s="94">
        <v>578729.27999999991</v>
      </c>
      <c r="W22" s="62">
        <v>91615.410000000018</v>
      </c>
      <c r="X22" s="63">
        <v>34823.480000000003</v>
      </c>
      <c r="Y22" s="93">
        <f t="shared" si="6"/>
        <v>126438.89000000001</v>
      </c>
      <c r="Z22" s="94">
        <v>18475.440000000002</v>
      </c>
      <c r="AA22" s="70">
        <v>3139.57</v>
      </c>
      <c r="AB22" s="71">
        <f>Y22+Z22+AA22</f>
        <v>148053.90000000002</v>
      </c>
      <c r="AC22" s="70">
        <v>141748.18000000005</v>
      </c>
    </row>
    <row r="23" spans="1:29" s="52" customFormat="1" ht="22.5">
      <c r="A23" s="39"/>
      <c r="B23" s="118" t="s">
        <v>52</v>
      </c>
      <c r="C23" s="55">
        <v>32218515.509999994</v>
      </c>
      <c r="D23" s="55">
        <v>17255679.950000007</v>
      </c>
      <c r="E23" s="55">
        <v>479722.81999999977</v>
      </c>
      <c r="F23" s="55">
        <f>C23+D23+E23</f>
        <v>49953918.280000001</v>
      </c>
      <c r="G23" s="55">
        <v>381936.16000000015</v>
      </c>
      <c r="H23" s="121">
        <v>0</v>
      </c>
      <c r="I23" s="55">
        <v>44309639.180000007</v>
      </c>
      <c r="J23" s="60">
        <f>F23+G23+H23</f>
        <v>50335854.439999998</v>
      </c>
      <c r="K23" s="123">
        <v>3179878.4600000004</v>
      </c>
      <c r="L23" s="60">
        <v>2193042.9000000004</v>
      </c>
      <c r="M23" s="60">
        <v>4829517.5000000019</v>
      </c>
      <c r="N23" s="60">
        <f>SUM(K23:M23)</f>
        <v>10202438.860000003</v>
      </c>
      <c r="O23" s="123">
        <v>1065944.76</v>
      </c>
      <c r="P23" s="60">
        <v>50160</v>
      </c>
      <c r="Q23" s="60">
        <f t="shared" si="4"/>
        <v>1116104.76</v>
      </c>
      <c r="R23" s="60">
        <f>N23+Q23</f>
        <v>11318543.620000003</v>
      </c>
      <c r="S23" s="121">
        <v>14958470.380000005</v>
      </c>
      <c r="T23" s="56">
        <v>926443.41999999993</v>
      </c>
      <c r="U23" s="55">
        <f t="shared" si="5"/>
        <v>15884913.800000004</v>
      </c>
      <c r="V23" s="121">
        <v>653091.42000000004</v>
      </c>
      <c r="W23" s="55">
        <v>72722.330000000016</v>
      </c>
      <c r="X23" s="55">
        <v>12539.03</v>
      </c>
      <c r="Y23" s="91">
        <f t="shared" si="6"/>
        <v>85261.360000000015</v>
      </c>
      <c r="Z23" s="55">
        <v>15531.600000000002</v>
      </c>
      <c r="AA23" s="55">
        <v>2322.3000000000002</v>
      </c>
      <c r="AB23" s="37">
        <f>Y23+Z23+AA23</f>
        <v>103115.26000000002</v>
      </c>
      <c r="AC23" s="55">
        <v>128730.49000000005</v>
      </c>
    </row>
    <row r="24" spans="1:29" s="52" customFormat="1" ht="23.25" thickBot="1">
      <c r="A24" s="39"/>
      <c r="B24" s="118" t="s">
        <v>53</v>
      </c>
      <c r="C24" s="55">
        <v>34179994.460000023</v>
      </c>
      <c r="D24" s="55">
        <v>19717788.160000004</v>
      </c>
      <c r="E24" s="55">
        <v>502633.23000000004</v>
      </c>
      <c r="F24" s="55">
        <f t="shared" si="7"/>
        <v>54400415.850000024</v>
      </c>
      <c r="G24" s="55">
        <v>400760.07</v>
      </c>
      <c r="H24" s="121">
        <v>0</v>
      </c>
      <c r="I24" s="55">
        <v>63070059.439999998</v>
      </c>
      <c r="J24" s="60">
        <f>F24+G24+H24</f>
        <v>54801175.920000024</v>
      </c>
      <c r="K24" s="123">
        <v>3296327.31</v>
      </c>
      <c r="L24" s="60">
        <v>2414863.6100000003</v>
      </c>
      <c r="M24" s="60">
        <v>4880736.629999999</v>
      </c>
      <c r="N24" s="60">
        <f>SUM(K24:M24)</f>
        <v>10591927.549999999</v>
      </c>
      <c r="O24" s="123">
        <v>1107524.8</v>
      </c>
      <c r="P24" s="60">
        <v>55320</v>
      </c>
      <c r="Q24" s="60">
        <f t="shared" si="4"/>
        <v>1162844.8</v>
      </c>
      <c r="R24" s="60">
        <f>N24+Q24</f>
        <v>11754772.35</v>
      </c>
      <c r="S24" s="121">
        <v>15187672.210000005</v>
      </c>
      <c r="T24" s="56">
        <v>1439254.0999999999</v>
      </c>
      <c r="U24" s="55">
        <f>SUM(S24:T24)</f>
        <v>16626926.310000004</v>
      </c>
      <c r="V24" s="121">
        <v>694767.04</v>
      </c>
      <c r="W24" s="55">
        <v>71495.12000000001</v>
      </c>
      <c r="X24" s="55">
        <v>30496.969999999994</v>
      </c>
      <c r="Y24" s="93">
        <f t="shared" si="6"/>
        <v>101992.09</v>
      </c>
      <c r="Z24" s="55">
        <v>18475.340000000004</v>
      </c>
      <c r="AA24" s="55">
        <v>15020.74</v>
      </c>
      <c r="AB24" s="71">
        <f>Y24+Z24+AA24</f>
        <v>135488.16999999998</v>
      </c>
      <c r="AC24" s="55">
        <v>150426.64000000007</v>
      </c>
    </row>
    <row r="25" spans="1:29" s="52" customFormat="1" ht="22.5">
      <c r="A25" s="39"/>
      <c r="B25" s="118" t="s">
        <v>54</v>
      </c>
      <c r="C25" s="55">
        <v>33106643.169999998</v>
      </c>
      <c r="D25" s="55">
        <v>18296221.140000004</v>
      </c>
      <c r="E25" s="55">
        <v>495490.54999999993</v>
      </c>
      <c r="F25" s="55">
        <f>C25+D25+E25</f>
        <v>51898354.859999999</v>
      </c>
      <c r="G25" s="55">
        <v>394800.73</v>
      </c>
      <c r="H25" s="55">
        <v>0</v>
      </c>
      <c r="I25" s="55">
        <v>67522917.280000016</v>
      </c>
      <c r="J25" s="60">
        <f>F25+G25+H25</f>
        <v>52293155.589999996</v>
      </c>
      <c r="K25" s="60">
        <v>3153738.5900000017</v>
      </c>
      <c r="L25" s="60">
        <v>2287521.7900000005</v>
      </c>
      <c r="M25" s="60">
        <v>4687751.4000000022</v>
      </c>
      <c r="N25" s="60">
        <f>SUM(K25:M25)</f>
        <v>10129011.780000005</v>
      </c>
      <c r="O25" s="60">
        <v>1060436.3999999999</v>
      </c>
      <c r="P25" s="60">
        <v>55320</v>
      </c>
      <c r="Q25" s="60">
        <f t="shared" si="4"/>
        <v>1115756.3999999999</v>
      </c>
      <c r="R25" s="60">
        <f>N25+Q25</f>
        <v>11244768.180000005</v>
      </c>
      <c r="S25" s="55">
        <v>14733860.080000004</v>
      </c>
      <c r="T25" s="55">
        <v>1636687.0999999999</v>
      </c>
      <c r="U25" s="55">
        <f t="shared" si="5"/>
        <v>16370547.180000003</v>
      </c>
      <c r="V25" s="55">
        <v>614011.7699999999</v>
      </c>
      <c r="W25" s="55">
        <v>71743.170000000013</v>
      </c>
      <c r="X25" s="55">
        <v>38813.39</v>
      </c>
      <c r="Y25" s="91">
        <f t="shared" si="6"/>
        <v>110556.56000000001</v>
      </c>
      <c r="Z25" s="55">
        <v>16372.71</v>
      </c>
      <c r="AA25" s="55">
        <v>17940.400000000001</v>
      </c>
      <c r="AB25" s="37">
        <f>Y25+Z25+AA25</f>
        <v>144869.67000000001</v>
      </c>
      <c r="AC25" s="55">
        <v>163444.33000000005</v>
      </c>
    </row>
    <row r="26" spans="1:29" thickBot="1">
      <c r="A26" s="19"/>
      <c r="B26" s="107" t="s">
        <v>44</v>
      </c>
      <c r="C26" s="109">
        <f t="shared" ref="C26:O26" si="8">SUM(C21:C25)</f>
        <v>130697907.02000003</v>
      </c>
      <c r="D26" s="109">
        <f t="shared" si="8"/>
        <v>71946160.390000015</v>
      </c>
      <c r="E26" s="109">
        <f t="shared" si="8"/>
        <v>2000165.1999999997</v>
      </c>
      <c r="F26" s="109">
        <f t="shared" si="8"/>
        <v>204644232.61000001</v>
      </c>
      <c r="G26" s="109">
        <f t="shared" si="8"/>
        <v>1594016.1100000003</v>
      </c>
      <c r="H26" s="109">
        <f t="shared" si="8"/>
        <v>0</v>
      </c>
      <c r="I26" s="109">
        <f t="shared" si="8"/>
        <v>199794851.62</v>
      </c>
      <c r="J26" s="109">
        <f t="shared" si="8"/>
        <v>206238248.72000003</v>
      </c>
      <c r="K26" s="110">
        <f t="shared" si="8"/>
        <v>12650731.680000002</v>
      </c>
      <c r="L26" s="111">
        <f t="shared" si="8"/>
        <v>8998749.5600000005</v>
      </c>
      <c r="M26" s="111">
        <f t="shared" si="8"/>
        <v>19411883.150000002</v>
      </c>
      <c r="N26" s="112">
        <f t="shared" si="8"/>
        <v>41061364.390000001</v>
      </c>
      <c r="O26" s="110">
        <f t="shared" si="8"/>
        <v>4322775.4800000004</v>
      </c>
      <c r="P26" s="111">
        <f t="shared" ref="P26" si="9">SUM(P21:P22)</f>
        <v>55687.14</v>
      </c>
      <c r="Q26" s="112">
        <f>SUM(Q21:Q25)</f>
        <v>4539262.6199999992</v>
      </c>
      <c r="R26" s="113">
        <f>SUM(R21:R25)</f>
        <v>45600627.010000013</v>
      </c>
      <c r="S26" s="109">
        <f>SUM(S21:S25)</f>
        <v>58937293.870000012</v>
      </c>
      <c r="T26" s="114">
        <f>SUM(T21:T25)</f>
        <v>4592657.0799999991</v>
      </c>
      <c r="U26" s="115">
        <f>SUM(S26:T26)</f>
        <v>63529950.95000001</v>
      </c>
      <c r="V26" s="115">
        <f t="shared" ref="V26:AC26" si="10">SUM(V21:V25)</f>
        <v>2540599.5099999998</v>
      </c>
      <c r="W26" s="109">
        <f t="shared" si="10"/>
        <v>307576.03000000003</v>
      </c>
      <c r="X26" s="95">
        <f t="shared" si="10"/>
        <v>116672.87</v>
      </c>
      <c r="Y26" s="95">
        <f t="shared" si="10"/>
        <v>424248.9</v>
      </c>
      <c r="Z26" s="114">
        <f t="shared" si="10"/>
        <v>68855.090000000011</v>
      </c>
      <c r="AA26" s="115">
        <f t="shared" si="10"/>
        <v>49313.369999999995</v>
      </c>
      <c r="AB26" s="116">
        <f t="shared" si="10"/>
        <v>542417.36</v>
      </c>
      <c r="AC26" s="117">
        <f t="shared" si="10"/>
        <v>584349.64000000025</v>
      </c>
    </row>
    <row r="27" spans="1:29" s="99" customFormat="1" thickBot="1">
      <c r="A27" s="82"/>
      <c r="B27" s="96"/>
      <c r="C27" s="97"/>
      <c r="D27" s="97"/>
      <c r="E27" s="97"/>
      <c r="F27" s="97"/>
      <c r="G27" s="97"/>
      <c r="H27" s="97"/>
      <c r="I27" s="97"/>
      <c r="J27" s="97"/>
      <c r="K27" s="86"/>
      <c r="L27" s="86"/>
      <c r="M27" s="86"/>
      <c r="N27" s="86"/>
      <c r="O27" s="86"/>
      <c r="P27" s="86"/>
      <c r="Q27" s="86"/>
      <c r="R27" s="86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/>
    </row>
    <row r="28" spans="1:29" s="4" customFormat="1" ht="18.75" thickBot="1">
      <c r="A28" s="3"/>
      <c r="B28" s="146" t="s">
        <v>48</v>
      </c>
      <c r="C28" s="149" t="s">
        <v>49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1"/>
    </row>
    <row r="29" spans="1:29" s="2" customFormat="1" ht="45" thickBot="1">
      <c r="A29" s="1"/>
      <c r="B29" s="147"/>
      <c r="C29" s="152" t="s">
        <v>3</v>
      </c>
      <c r="D29" s="153"/>
      <c r="E29" s="153"/>
      <c r="F29" s="153"/>
      <c r="G29" s="153"/>
      <c r="H29" s="153"/>
      <c r="I29" s="154"/>
      <c r="J29" s="155"/>
      <c r="K29" s="156" t="s">
        <v>4</v>
      </c>
      <c r="L29" s="157"/>
      <c r="M29" s="157"/>
      <c r="N29" s="157"/>
      <c r="O29" s="157"/>
      <c r="P29" s="157"/>
      <c r="Q29" s="157"/>
      <c r="R29" s="158"/>
      <c r="S29" s="159" t="s">
        <v>5</v>
      </c>
      <c r="T29" s="160"/>
      <c r="U29" s="161"/>
      <c r="V29" s="5" t="s">
        <v>6</v>
      </c>
      <c r="W29" s="162" t="s">
        <v>7</v>
      </c>
      <c r="X29" s="163"/>
      <c r="Y29" s="163"/>
      <c r="Z29" s="163"/>
      <c r="AA29" s="163"/>
      <c r="AB29" s="164"/>
      <c r="AC29" s="6" t="s">
        <v>8</v>
      </c>
    </row>
    <row r="30" spans="1:29" s="2" customFormat="1" ht="13.5" customHeight="1" thickBot="1">
      <c r="A30" s="1"/>
      <c r="B30" s="147"/>
      <c r="C30" s="136" t="s">
        <v>9</v>
      </c>
      <c r="D30" s="137"/>
      <c r="E30" s="137"/>
      <c r="F30" s="165"/>
      <c r="G30" s="166" t="s">
        <v>10</v>
      </c>
      <c r="H30" s="168" t="s">
        <v>46</v>
      </c>
      <c r="I30" s="140"/>
      <c r="J30" s="127" t="s">
        <v>12</v>
      </c>
      <c r="K30" s="136" t="s">
        <v>13</v>
      </c>
      <c r="L30" s="137"/>
      <c r="M30" s="137"/>
      <c r="N30" s="138"/>
      <c r="O30" s="139" t="s">
        <v>14</v>
      </c>
      <c r="P30" s="139"/>
      <c r="Q30" s="140"/>
      <c r="R30" s="141" t="s">
        <v>15</v>
      </c>
      <c r="S30" s="142" t="s">
        <v>16</v>
      </c>
      <c r="T30" s="144" t="s">
        <v>17</v>
      </c>
      <c r="U30" s="127" t="s">
        <v>18</v>
      </c>
      <c r="V30" s="129" t="s">
        <v>19</v>
      </c>
      <c r="W30" s="131" t="s">
        <v>20</v>
      </c>
      <c r="X30" s="131"/>
      <c r="Y30" s="131"/>
      <c r="Z30" s="132" t="s">
        <v>21</v>
      </c>
      <c r="AA30" s="125" t="s">
        <v>22</v>
      </c>
      <c r="AB30" s="127" t="s">
        <v>23</v>
      </c>
      <c r="AC30" s="125" t="s">
        <v>24</v>
      </c>
    </row>
    <row r="31" spans="1:29" s="2" customFormat="1" ht="58.5" thickBot="1">
      <c r="A31" s="1"/>
      <c r="B31" s="148"/>
      <c r="C31" s="100" t="s">
        <v>25</v>
      </c>
      <c r="D31" s="101" t="s">
        <v>26</v>
      </c>
      <c r="E31" s="102" t="s">
        <v>27</v>
      </c>
      <c r="F31" s="103" t="s">
        <v>28</v>
      </c>
      <c r="G31" s="167"/>
      <c r="H31" s="7" t="s">
        <v>29</v>
      </c>
      <c r="I31" s="11" t="s">
        <v>30</v>
      </c>
      <c r="J31" s="135"/>
      <c r="K31" s="104" t="s">
        <v>31</v>
      </c>
      <c r="L31" s="105" t="s">
        <v>32</v>
      </c>
      <c r="M31" s="105" t="s">
        <v>33</v>
      </c>
      <c r="N31" s="106" t="s">
        <v>34</v>
      </c>
      <c r="O31" s="14" t="s">
        <v>35</v>
      </c>
      <c r="P31" s="15" t="s">
        <v>36</v>
      </c>
      <c r="Q31" s="106" t="s">
        <v>37</v>
      </c>
      <c r="R31" s="135"/>
      <c r="S31" s="143"/>
      <c r="T31" s="145"/>
      <c r="U31" s="128"/>
      <c r="V31" s="130"/>
      <c r="W31" s="17" t="s">
        <v>38</v>
      </c>
      <c r="X31" s="17" t="s">
        <v>39</v>
      </c>
      <c r="Y31" s="18" t="s">
        <v>40</v>
      </c>
      <c r="Z31" s="133"/>
      <c r="AA31" s="134"/>
      <c r="AB31" s="128"/>
      <c r="AC31" s="126"/>
    </row>
    <row r="32" spans="1:29" ht="13.5" customHeight="1" thickBot="1">
      <c r="A32" s="19"/>
      <c r="B32" s="72" t="s">
        <v>44</v>
      </c>
      <c r="C32" s="73">
        <f t="shared" ref="C32:AC32" si="11">C15-C26</f>
        <v>-20326545.320000365</v>
      </c>
      <c r="D32" s="74">
        <f t="shared" si="11"/>
        <v>-15451961.790000014</v>
      </c>
      <c r="E32" s="74">
        <f t="shared" si="11"/>
        <v>-24725.499999999767</v>
      </c>
      <c r="F32" s="74">
        <f t="shared" si="11"/>
        <v>-35803232.610000372</v>
      </c>
      <c r="G32" s="74">
        <f t="shared" si="11"/>
        <v>189983.89000000455</v>
      </c>
      <c r="H32" s="95">
        <f t="shared" si="11"/>
        <v>106772260</v>
      </c>
      <c r="I32" s="95">
        <f t="shared" si="11"/>
        <v>-199794851.62</v>
      </c>
      <c r="J32" s="75">
        <f t="shared" si="11"/>
        <v>71159011.279999614</v>
      </c>
      <c r="K32" s="76">
        <f t="shared" si="11"/>
        <v>20792390.219999947</v>
      </c>
      <c r="L32" s="76">
        <f t="shared" si="11"/>
        <v>14937753.749999998</v>
      </c>
      <c r="M32" s="76">
        <f t="shared" si="11"/>
        <v>32858071.639999997</v>
      </c>
      <c r="N32" s="76">
        <f t="shared" si="11"/>
        <v>68588215.60999994</v>
      </c>
      <c r="O32" s="76">
        <f t="shared" si="11"/>
        <v>7977034.5199999511</v>
      </c>
      <c r="P32" s="76">
        <f t="shared" si="11"/>
        <v>553882.86</v>
      </c>
      <c r="Q32" s="76">
        <f t="shared" si="11"/>
        <v>8370117.3799999524</v>
      </c>
      <c r="R32" s="76">
        <f t="shared" si="11"/>
        <v>76958332.98999989</v>
      </c>
      <c r="S32" s="73">
        <f t="shared" si="11"/>
        <v>111062706.13</v>
      </c>
      <c r="T32" s="73">
        <f t="shared" si="11"/>
        <v>2314202.9200000009</v>
      </c>
      <c r="U32" s="73">
        <f t="shared" si="11"/>
        <v>113376909.04999998</v>
      </c>
      <c r="V32" s="79">
        <f t="shared" si="11"/>
        <v>6160590.4900000002</v>
      </c>
      <c r="W32" s="73">
        <f t="shared" si="11"/>
        <v>-30776.030000000028</v>
      </c>
      <c r="X32" s="73">
        <f t="shared" si="11"/>
        <v>922927.12999999989</v>
      </c>
      <c r="Y32" s="73">
        <f t="shared" si="11"/>
        <v>892151.1</v>
      </c>
      <c r="Z32" s="73">
        <f t="shared" si="11"/>
        <v>197714.90999999951</v>
      </c>
      <c r="AA32" s="73">
        <f t="shared" si="11"/>
        <v>-10063.370000000032</v>
      </c>
      <c r="AB32" s="73">
        <f t="shared" si="11"/>
        <v>1079802.6399999997</v>
      </c>
      <c r="AC32" s="79">
        <f t="shared" si="11"/>
        <v>815650.36000000278</v>
      </c>
    </row>
    <row r="33" spans="2:29" s="82" customFormat="1" ht="11.25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</row>
  </sheetData>
  <sheetProtection selectLockedCells="1" selectUnlockedCells="1"/>
  <mergeCells count="67">
    <mergeCell ref="T4:T5"/>
    <mergeCell ref="B2:B5"/>
    <mergeCell ref="C2:J2"/>
    <mergeCell ref="K2:AC2"/>
    <mergeCell ref="C3:J3"/>
    <mergeCell ref="K3:R3"/>
    <mergeCell ref="S3:U3"/>
    <mergeCell ref="W3:AB3"/>
    <mergeCell ref="C4:F4"/>
    <mergeCell ref="G4:G5"/>
    <mergeCell ref="H4:I4"/>
    <mergeCell ref="J4:J5"/>
    <mergeCell ref="K4:N4"/>
    <mergeCell ref="O4:Q4"/>
    <mergeCell ref="R4:R5"/>
    <mergeCell ref="S4:S5"/>
    <mergeCell ref="AC4:AC5"/>
    <mergeCell ref="B17:B20"/>
    <mergeCell ref="C17:AC17"/>
    <mergeCell ref="C18:J18"/>
    <mergeCell ref="K18:R18"/>
    <mergeCell ref="S18:U18"/>
    <mergeCell ref="W18:AB18"/>
    <mergeCell ref="C19:F19"/>
    <mergeCell ref="G19:G20"/>
    <mergeCell ref="H19:I19"/>
    <mergeCell ref="U4:U5"/>
    <mergeCell ref="V4:V5"/>
    <mergeCell ref="W4:Y4"/>
    <mergeCell ref="Z4:Z5"/>
    <mergeCell ref="AA4:AA5"/>
    <mergeCell ref="AB4:AB5"/>
    <mergeCell ref="AB19:AB20"/>
    <mergeCell ref="J19:J20"/>
    <mergeCell ref="K19:N19"/>
    <mergeCell ref="O19:Q19"/>
    <mergeCell ref="R19:R20"/>
    <mergeCell ref="S19:S20"/>
    <mergeCell ref="T19:T20"/>
    <mergeCell ref="T30:T31"/>
    <mergeCell ref="AC19:AC20"/>
    <mergeCell ref="B28:B31"/>
    <mergeCell ref="C28:AC28"/>
    <mergeCell ref="C29:J29"/>
    <mergeCell ref="K29:R29"/>
    <mergeCell ref="S29:U29"/>
    <mergeCell ref="W29:AB29"/>
    <mergeCell ref="C30:F30"/>
    <mergeCell ref="G30:G31"/>
    <mergeCell ref="H30:I30"/>
    <mergeCell ref="U19:U20"/>
    <mergeCell ref="V19:V20"/>
    <mergeCell ref="W19:Y19"/>
    <mergeCell ref="Z19:Z20"/>
    <mergeCell ref="AA19:AA20"/>
    <mergeCell ref="J30:J31"/>
    <mergeCell ref="K30:N30"/>
    <mergeCell ref="O30:Q30"/>
    <mergeCell ref="R30:R31"/>
    <mergeCell ref="S30:S31"/>
    <mergeCell ref="AC30:AC31"/>
    <mergeCell ref="U30:U31"/>
    <mergeCell ref="V30:V31"/>
    <mergeCell ref="W30:Y30"/>
    <mergeCell ref="Z30:Z31"/>
    <mergeCell ref="AA30:AA31"/>
    <mergeCell ref="AB30:AB31"/>
  </mergeCells>
  <pageMargins left="0.25" right="0.25" top="0.25" bottom="0.25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febr-apr 2016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2016-05-31T06:12:23Z</dcterms:modified>
</cp:coreProperties>
</file>